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\Desktop\"/>
    </mc:Choice>
  </mc:AlternateContent>
  <bookViews>
    <workbookView xWindow="0" yWindow="0" windowWidth="11490" windowHeight="4035" activeTab="1"/>
  </bookViews>
  <sheets>
    <sheet name="Сводный лист" sheetId="2" r:id="rId1"/>
    <sheet name="Оценочный лист" sheetId="1" r:id="rId2"/>
  </sheet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2" i="1" l="1"/>
  <c r="H22" i="1"/>
  <c r="H36" i="1"/>
  <c r="G39" i="1"/>
  <c r="H21" i="1" l="1"/>
  <c r="G21" i="1" s="1"/>
  <c r="G40" i="1"/>
  <c r="G38" i="1"/>
  <c r="G37" i="1"/>
  <c r="G22" i="1"/>
  <c r="G35" i="1"/>
  <c r="G34" i="1"/>
  <c r="G33" i="1"/>
  <c r="H32" i="1"/>
  <c r="H30" i="1" s="1"/>
  <c r="G28" i="1"/>
  <c r="H25" i="1"/>
  <c r="G27" i="1"/>
  <c r="G36" i="1" l="1"/>
  <c r="G32" i="1"/>
  <c r="G31" i="1" l="1"/>
  <c r="G30" i="1" s="1"/>
  <c r="G29" i="1"/>
  <c r="G26" i="1"/>
  <c r="G25" i="1" s="1"/>
  <c r="G19" i="1"/>
  <c r="G18" i="1"/>
  <c r="H23" i="1" l="1"/>
  <c r="G24" i="1"/>
  <c r="H20" i="1"/>
  <c r="H17" i="1" s="1"/>
  <c r="G23" i="1" l="1"/>
  <c r="G20" i="1"/>
  <c r="G17" i="1" s="1"/>
  <c r="G42" i="1" l="1"/>
</calcChain>
</file>

<file path=xl/sharedStrings.xml><?xml version="1.0" encoding="utf-8"?>
<sst xmlns="http://schemas.openxmlformats.org/spreadsheetml/2006/main" count="103" uniqueCount="86">
  <si>
    <t>Критерий оценки</t>
  </si>
  <si>
    <t>№ п/п</t>
  </si>
  <si>
    <t>Ед. измерения</t>
  </si>
  <si>
    <t>Значение показателя</t>
  </si>
  <si>
    <t>Баллов за единицу измерения</t>
  </si>
  <si>
    <t>Количество набранных баллов</t>
  </si>
  <si>
    <t>Максимальное количество баллов за пункт (группу пунктов)</t>
  </si>
  <si>
    <t>I.1.</t>
  </si>
  <si>
    <t>Прохождение обучения по программе "Содержание и методика преподавания курса финансовой грамотности различным категориям обучающихся" (72 часа)</t>
  </si>
  <si>
    <t>да (1) / нет (0)</t>
  </si>
  <si>
    <t>I.2.</t>
  </si>
  <si>
    <t>Прохождение обучения по программам, направленным на использование учебных программ и материалов по финансовой грамотности в школьных предметах (24 часа)</t>
  </si>
  <si>
    <t>I.3.</t>
  </si>
  <si>
    <t>I.3.1.</t>
  </si>
  <si>
    <t>I.3.2.</t>
  </si>
  <si>
    <t>в качестве участника (слушателя)</t>
  </si>
  <si>
    <t>в качестве докладчика (выступающего)</t>
  </si>
  <si>
    <t>кол-во мероприятий</t>
  </si>
  <si>
    <t>Раздел II. Педагогическая деятельность</t>
  </si>
  <si>
    <t>II.1.</t>
  </si>
  <si>
    <t>лет</t>
  </si>
  <si>
    <t>Стаж преподавания финансовой грамотности различным категориям обучающихся</t>
  </si>
  <si>
    <t>II.2.</t>
  </si>
  <si>
    <t>II.2.1.</t>
  </si>
  <si>
    <t>II.2.2.</t>
  </si>
  <si>
    <t>Проведение занятий по финансовой грамотности с обучающимися</t>
  </si>
  <si>
    <t>в виде отдельных мероприятий</t>
  </si>
  <si>
    <t>на постоянной основе (ведется учебный предмет, модуль, факультатив или программа внеурочной деятельности)</t>
  </si>
  <si>
    <t>Раздел III. Методическая деятельность</t>
  </si>
  <si>
    <t>II.3.</t>
  </si>
  <si>
    <t>Подготовка обучающихся к участию в конкурсах, олимпиадах, фестивалях и пр. по финансовой грамотности</t>
  </si>
  <si>
    <t>III.1.</t>
  </si>
  <si>
    <t>Наличие в образовательной организации утвержденной рабочей программы / учебного плана по финансовой грамотности / с элементами финансовой грамотности</t>
  </si>
  <si>
    <t>Наличие собственных методических разработок (учебных программ, учебных, учебно-методических и иных материалов) по финансовой грамотности</t>
  </si>
  <si>
    <t>Собственные методические разработки, используемые при преподавании финансовой грамотности обучающимся</t>
  </si>
  <si>
    <t>III.2.</t>
  </si>
  <si>
    <t>III.2.1.</t>
  </si>
  <si>
    <t>III.2.2.</t>
  </si>
  <si>
    <t>Наличие видео/аудио материалов проведения занятий по финансовой грамотности, размещенных в сети Интернет</t>
  </si>
  <si>
    <t>III.3.</t>
  </si>
  <si>
    <t>шт.</t>
  </si>
  <si>
    <t>II.2.3.</t>
  </si>
  <si>
    <t>количество проведенных в 2018 году отдельных мероприятий</t>
  </si>
  <si>
    <t>Наличие отзывов / благодарностей от региональных или муниципальных органов управления образованием или иных органов власти за работу, связанную с повышением финансовой грамотности населения</t>
  </si>
  <si>
    <t>Раздел IV. Экспертная деятельность</t>
  </si>
  <si>
    <t>IV.1.</t>
  </si>
  <si>
    <t>IV.2.</t>
  </si>
  <si>
    <t>IV.3.</t>
  </si>
  <si>
    <t>Сумма баллов</t>
  </si>
  <si>
    <t>1.</t>
  </si>
  <si>
    <t>2.</t>
  </si>
  <si>
    <t>Фамилия, имя, отчество:</t>
  </si>
  <si>
    <t>Должность (желательно с указанием предмета):</t>
  </si>
  <si>
    <t>3.</t>
  </si>
  <si>
    <t>Наименование образовательной организации</t>
  </si>
  <si>
    <t>Наименование образовательной организации:</t>
  </si>
  <si>
    <t>4.</t>
  </si>
  <si>
    <t>Субъект Российской Федерации:</t>
  </si>
  <si>
    <t>5.</t>
  </si>
  <si>
    <t>Контактные данные Педагога (телефон, e-mail):</t>
  </si>
  <si>
    <t>ОЦЕНОЧНЫЙ ЛИСТ ПРЕТЕНДЕНТА НА ЗВАНИЕ РЕГИОНАЛЬНОГО ТЬЮТОРА В ОБЛАСТИ ФИНАНСОВОЙ ГРАМОТНОСТИ</t>
  </si>
  <si>
    <t>ФИО Педагога</t>
  </si>
  <si>
    <t>Регион</t>
  </si>
  <si>
    <t>Адрес организации</t>
  </si>
  <si>
    <t>Оценка 
(в соответствии с оценочным листом)</t>
  </si>
  <si>
    <t>Должность Педагога
(с указанием предмета)</t>
  </si>
  <si>
    <t>Контактные данные Педагога</t>
  </si>
  <si>
    <t>Примечания / приложения</t>
  </si>
  <si>
    <t>указать номер и дату выдачи удостоверения о повышении квалификации</t>
  </si>
  <si>
    <t>Участие в работе экспертных, учебных, методических или иных комиссий / советов по финансовой грамотности на региональном или муниципальном уровне</t>
  </si>
  <si>
    <t>Участие в работе учебных, методических или иных советов по финансовой грамотности в образовательной организации</t>
  </si>
  <si>
    <t>Собственные методические разработки по финансовой грамотности, утвержденные на уровне образовательной организации и / или опубликованные или находящиеся в открытом доступе в сети Интернет</t>
  </si>
  <si>
    <t>IV.4.</t>
  </si>
  <si>
    <r>
      <t xml:space="preserve">Участие в качестве эксперта / докладчика / выступающего в международных, общероссийских или региональных форумах / конференциях по финансовой грамотности </t>
    </r>
    <r>
      <rPr>
        <i/>
        <sz val="11"/>
        <color theme="1"/>
        <rFont val="Calibri"/>
        <family val="2"/>
        <charset val="204"/>
        <scheme val="minor"/>
      </rPr>
      <t>(кроме мероприятий, проводимых РМЦ / ММЦ)</t>
    </r>
  </si>
  <si>
    <t>копия /скан сертификата участника или программы мероприятия с указанием ФИО  участника</t>
  </si>
  <si>
    <t>РЕЕСТР РЕГИОНАЛЬНЫХ МЕТОДИСТОВ / ТЬЮТОРОВ В ОБЛАСТИ ФИНАНСОВОЙ ГРАМОТНОСТИ</t>
  </si>
  <si>
    <t>Раздел I. Участие в мероприятиях, проводимых методическими центрами</t>
  </si>
  <si>
    <t>Участие в тематических мероприятиях для ранее обученных Педагогов</t>
  </si>
  <si>
    <t>Волгоградская область</t>
  </si>
  <si>
    <t>Ивина Елена Борисовна</t>
  </si>
  <si>
    <t>учитель начальных классов</t>
  </si>
  <si>
    <t>Никитинский филиал Кумылженской СШ № 1 им. А.Д. Знаменского</t>
  </si>
  <si>
    <t>8-904-753-27-21 ivina.elena.boris@yandex.ru</t>
  </si>
  <si>
    <t>000679-УО-РАНХиГС-112 дата выдачи 19 мая 2017 года</t>
  </si>
  <si>
    <t>"Рабочие программы по финансовой грамотности"
на страницах педагогического сборника
"Горизонты педагогики" http://pedgorizont.ru</t>
  </si>
  <si>
    <t>прилагается (сертификат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</si>
</sst>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DEADA"/>
        <bgColor indexed="64"/>
      </patternFill>
    </fill>
    <fill>
      <patternFill patternType="solid">
        <fgColor rgb="FFFFCC99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2" xfId="0" applyBorder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/>
    </xf>
    <xf numFmtId="0" fontId="0" fillId="2" borderId="2" xfId="0" applyFill="1" applyBorder="1" applyProtection="1"/>
    <xf numFmtId="0" fontId="1" fillId="4" borderId="2" xfId="0" applyFont="1" applyFill="1" applyBorder="1" applyAlignment="1" applyProtection="1">
      <alignment horizontal="center" vertical="center"/>
    </xf>
    <xf numFmtId="0" fontId="1" fillId="5" borderId="3" xfId="0" applyFont="1" applyFill="1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/>
    </xf>
    <xf numFmtId="0" fontId="1" fillId="5" borderId="11" xfId="0" applyFont="1" applyFill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Protection="1"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1" fillId="5" borderId="25" xfId="0" applyFont="1" applyFill="1" applyBorder="1" applyAlignment="1" applyProtection="1">
      <alignment horizontal="center" vertical="center" wrapText="1"/>
    </xf>
    <xf numFmtId="0" fontId="0" fillId="3" borderId="31" xfId="0" applyFill="1" applyBorder="1" applyAlignment="1" applyProtection="1">
      <alignment horizontal="center" vertical="center"/>
      <protection locked="0"/>
    </xf>
    <xf numFmtId="0" fontId="0" fillId="4" borderId="31" xfId="0" applyFill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0" fillId="0" borderId="0" xfId="0" applyProtection="1"/>
    <xf numFmtId="0" fontId="0" fillId="0" borderId="0" xfId="0" applyAlignment="1" applyProtection="1">
      <alignment horizontal="right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27" xfId="0" applyFont="1" applyBorder="1" applyAlignment="1" applyProtection="1">
      <alignment horizontal="center" vertical="center"/>
    </xf>
    <xf numFmtId="0" fontId="1" fillId="0" borderId="28" xfId="0" applyFont="1" applyBorder="1" applyAlignment="1" applyProtection="1">
      <alignment horizontal="center" vertical="center"/>
    </xf>
    <xf numFmtId="0" fontId="1" fillId="0" borderId="29" xfId="0" applyFont="1" applyBorder="1" applyAlignment="1" applyProtection="1">
      <alignment horizontal="center" vertical="center"/>
    </xf>
    <xf numFmtId="0" fontId="1" fillId="2" borderId="25" xfId="0" applyFont="1" applyFill="1" applyBorder="1" applyAlignment="1" applyProtection="1">
      <alignment vertical="center" wrapText="1"/>
    </xf>
    <xf numFmtId="0" fontId="0" fillId="2" borderId="26" xfId="0" applyFill="1" applyBorder="1" applyProtection="1"/>
    <xf numFmtId="0" fontId="0" fillId="0" borderId="5" xfId="0" applyBorder="1" applyAlignment="1" applyProtection="1">
      <alignment horizontal="right" vertical="top"/>
    </xf>
    <xf numFmtId="0" fontId="0" fillId="0" borderId="2" xfId="0" applyBorder="1" applyAlignment="1" applyProtection="1">
      <alignment vertical="top" wrapText="1"/>
    </xf>
    <xf numFmtId="0" fontId="0" fillId="0" borderId="2" xfId="0" applyBorder="1" applyAlignment="1" applyProtection="1">
      <alignment horizontal="center" vertical="center"/>
    </xf>
    <xf numFmtId="0" fontId="0" fillId="0" borderId="2" xfId="0" applyBorder="1" applyAlignment="1" applyProtection="1">
      <alignment wrapText="1"/>
    </xf>
    <xf numFmtId="0" fontId="0" fillId="2" borderId="6" xfId="0" applyFill="1" applyBorder="1" applyProtection="1"/>
    <xf numFmtId="0" fontId="2" fillId="0" borderId="5" xfId="0" applyFont="1" applyBorder="1" applyAlignment="1" applyProtection="1">
      <alignment horizontal="right" vertical="top"/>
    </xf>
    <xf numFmtId="0" fontId="2" fillId="0" borderId="2" xfId="0" applyFont="1" applyBorder="1" applyProtection="1"/>
    <xf numFmtId="0" fontId="0" fillId="0" borderId="6" xfId="0" applyBorder="1" applyProtection="1"/>
    <xf numFmtId="0" fontId="2" fillId="0" borderId="7" xfId="0" applyFont="1" applyBorder="1" applyAlignment="1" applyProtection="1">
      <alignment horizontal="right" vertical="top"/>
    </xf>
    <xf numFmtId="0" fontId="2" fillId="0" borderId="8" xfId="0" applyFont="1" applyBorder="1" applyAlignment="1" applyProtection="1">
      <alignment wrapText="1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Protection="1"/>
    <xf numFmtId="0" fontId="1" fillId="2" borderId="3" xfId="0" applyFont="1" applyFill="1" applyBorder="1" applyAlignment="1" applyProtection="1">
      <alignment vertical="center" wrapText="1"/>
    </xf>
    <xf numFmtId="0" fontId="0" fillId="2" borderId="4" xfId="0" applyFill="1" applyBorder="1" applyProtection="1"/>
    <xf numFmtId="0" fontId="0" fillId="0" borderId="2" xfId="0" applyFill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wrapText="1"/>
    </xf>
    <xf numFmtId="0" fontId="0" fillId="0" borderId="7" xfId="0" applyFont="1" applyBorder="1" applyAlignment="1" applyProtection="1">
      <alignment horizontal="right" vertical="top"/>
    </xf>
    <xf numFmtId="0" fontId="0" fillId="0" borderId="8" xfId="0" applyFont="1" applyBorder="1" applyAlignment="1" applyProtection="1">
      <alignment wrapText="1"/>
    </xf>
    <xf numFmtId="0" fontId="1" fillId="2" borderId="11" xfId="0" applyFont="1" applyFill="1" applyBorder="1" applyAlignment="1" applyProtection="1">
      <alignment vertical="center" wrapText="1"/>
    </xf>
    <xf numFmtId="0" fontId="0" fillId="0" borderId="5" xfId="0" applyFill="1" applyBorder="1" applyAlignment="1" applyProtection="1">
      <alignment horizontal="right" vertical="top"/>
    </xf>
    <xf numFmtId="0" fontId="0" fillId="0" borderId="2" xfId="0" applyFill="1" applyBorder="1" applyAlignment="1" applyProtection="1">
      <alignment wrapText="1"/>
    </xf>
    <xf numFmtId="0" fontId="0" fillId="0" borderId="7" xfId="0" applyBorder="1" applyAlignment="1" applyProtection="1">
      <alignment horizontal="right" vertical="top"/>
    </xf>
    <xf numFmtId="0" fontId="0" fillId="0" borderId="8" xfId="0" applyFill="1" applyBorder="1" applyAlignment="1" applyProtection="1">
      <alignment vertical="top" wrapText="1"/>
    </xf>
    <xf numFmtId="0" fontId="0" fillId="0" borderId="14" xfId="0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right" vertical="top"/>
    </xf>
    <xf numFmtId="0" fontId="0" fillId="0" borderId="31" xfId="0" applyFill="1" applyBorder="1" applyAlignment="1" applyProtection="1">
      <alignment wrapText="1"/>
    </xf>
    <xf numFmtId="0" fontId="0" fillId="0" borderId="7" xfId="0" applyFill="1" applyBorder="1" applyAlignment="1" applyProtection="1">
      <alignment horizontal="right" vertical="top"/>
    </xf>
    <xf numFmtId="0" fontId="0" fillId="0" borderId="8" xfId="0" applyFill="1" applyBorder="1" applyAlignment="1" applyProtection="1">
      <alignment wrapText="1"/>
    </xf>
    <xf numFmtId="0" fontId="0" fillId="0" borderId="15" xfId="0" applyBorder="1" applyAlignment="1" applyProtection="1">
      <alignment horizontal="center" vertical="center"/>
    </xf>
    <xf numFmtId="0" fontId="0" fillId="0" borderId="0" xfId="0" applyBorder="1" applyProtection="1"/>
    <xf numFmtId="0" fontId="3" fillId="0" borderId="0" xfId="0" applyFont="1" applyAlignment="1">
      <alignment horizontal="center" vertical="center"/>
    </xf>
    <xf numFmtId="0" fontId="1" fillId="0" borderId="16" xfId="0" applyFont="1" applyBorder="1" applyAlignment="1" applyProtection="1">
      <alignment horizontal="center"/>
    </xf>
    <xf numFmtId="0" fontId="1" fillId="0" borderId="17" xfId="0" applyFont="1" applyBorder="1" applyAlignment="1" applyProtection="1">
      <alignment horizontal="center"/>
    </xf>
    <xf numFmtId="0" fontId="1" fillId="0" borderId="13" xfId="0" applyFont="1" applyBorder="1" applyAlignment="1" applyProtection="1">
      <alignment horizontal="center"/>
    </xf>
    <xf numFmtId="0" fontId="1" fillId="0" borderId="22" xfId="0" applyFont="1" applyBorder="1" applyAlignment="1" applyProtection="1">
      <alignment horizontal="center" vertical="center" wrapText="1"/>
    </xf>
    <xf numFmtId="0" fontId="1" fillId="0" borderId="23" xfId="0" applyFont="1" applyBorder="1" applyAlignment="1" applyProtection="1">
      <alignment horizontal="center" vertical="center" wrapText="1"/>
    </xf>
    <xf numFmtId="0" fontId="1" fillId="0" borderId="24" xfId="0" applyFont="1" applyBorder="1" applyAlignment="1" applyProtection="1">
      <alignment horizontal="center" vertical="center" wrapText="1"/>
    </xf>
    <xf numFmtId="0" fontId="1" fillId="0" borderId="18" xfId="0" applyFont="1" applyBorder="1" applyAlignment="1" applyProtection="1">
      <alignment horizontal="center" vertical="center" wrapText="1"/>
    </xf>
    <xf numFmtId="0" fontId="1" fillId="0" borderId="19" xfId="0" applyFont="1" applyBorder="1" applyAlignment="1" applyProtection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</xf>
    <xf numFmtId="49" fontId="0" fillId="3" borderId="21" xfId="0" applyNumberForma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0" fillId="3" borderId="21" xfId="0" applyFill="1" applyBorder="1" applyAlignment="1" applyProtection="1">
      <alignment horizontal="left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CC"/>
      <color rgb="FFFDEADA"/>
      <color rgb="FFEBF1DE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D10" sqref="D10"/>
    </sheetView>
  </sheetViews>
  <sheetFormatPr defaultRowHeight="15" x14ac:dyDescent="0.25"/>
  <cols>
    <col min="2" max="2" width="22.7109375" customWidth="1"/>
    <col min="3" max="3" width="36.42578125" customWidth="1"/>
    <col min="4" max="4" width="20.42578125" customWidth="1"/>
    <col min="5" max="5" width="33" customWidth="1"/>
    <col min="6" max="7" width="36.5703125" customWidth="1"/>
    <col min="8" max="8" width="27.42578125" customWidth="1"/>
  </cols>
  <sheetData>
    <row r="1" spans="1:8" ht="23.25" customHeight="1" x14ac:dyDescent="0.25">
      <c r="A1" s="62" t="s">
        <v>75</v>
      </c>
      <c r="B1" s="62"/>
      <c r="C1" s="62"/>
      <c r="D1" s="62"/>
      <c r="E1" s="62"/>
      <c r="F1" s="62"/>
      <c r="G1" s="62"/>
      <c r="H1" s="62"/>
    </row>
    <row r="3" spans="1:8" ht="45" x14ac:dyDescent="0.25">
      <c r="A3" s="2" t="s">
        <v>1</v>
      </c>
      <c r="B3" s="13" t="s">
        <v>62</v>
      </c>
      <c r="C3" s="13" t="s">
        <v>61</v>
      </c>
      <c r="D3" s="13" t="s">
        <v>64</v>
      </c>
      <c r="E3" s="13" t="s">
        <v>65</v>
      </c>
      <c r="F3" s="13" t="s">
        <v>54</v>
      </c>
      <c r="G3" s="13" t="s">
        <v>63</v>
      </c>
      <c r="H3" s="13" t="s">
        <v>66</v>
      </c>
    </row>
    <row r="4" spans="1:8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2">
        <v>8</v>
      </c>
    </row>
    <row r="5" spans="1:8" x14ac:dyDescent="0.25">
      <c r="A5" s="1"/>
      <c r="B5" s="1"/>
      <c r="C5" s="1"/>
      <c r="D5" s="1"/>
      <c r="E5" s="1"/>
      <c r="F5" s="1"/>
      <c r="G5" s="1"/>
      <c r="H5" s="1"/>
    </row>
    <row r="6" spans="1:8" x14ac:dyDescent="0.25">
      <c r="A6" s="1"/>
      <c r="B6" s="1"/>
      <c r="C6" s="1"/>
      <c r="D6" s="1"/>
      <c r="E6" s="1"/>
      <c r="F6" s="1"/>
      <c r="G6" s="1"/>
      <c r="H6" s="1"/>
    </row>
    <row r="7" spans="1:8" x14ac:dyDescent="0.25">
      <c r="A7" s="1"/>
      <c r="B7" s="1"/>
      <c r="C7" s="1"/>
      <c r="D7" s="1"/>
      <c r="E7" s="1"/>
      <c r="F7" s="1"/>
      <c r="G7" s="1"/>
      <c r="H7" s="1"/>
    </row>
    <row r="8" spans="1:8" x14ac:dyDescent="0.25">
      <c r="A8" s="1"/>
      <c r="B8" s="1"/>
      <c r="C8" s="1"/>
      <c r="D8" s="1"/>
      <c r="E8" s="1"/>
      <c r="F8" s="1"/>
      <c r="G8" s="1"/>
      <c r="H8" s="1"/>
    </row>
    <row r="9" spans="1:8" x14ac:dyDescent="0.25">
      <c r="A9" s="1"/>
      <c r="B9" s="1"/>
      <c r="C9" s="1"/>
      <c r="D9" s="1"/>
      <c r="E9" s="1"/>
      <c r="F9" s="1"/>
      <c r="G9" s="1"/>
      <c r="H9" s="1"/>
    </row>
    <row r="10" spans="1:8" x14ac:dyDescent="0.25">
      <c r="A10" s="1"/>
      <c r="B10" s="1"/>
      <c r="C10" s="1"/>
      <c r="D10" s="1"/>
      <c r="E10" s="1"/>
      <c r="F10" s="1"/>
      <c r="G10" s="1"/>
      <c r="H10" s="1"/>
    </row>
    <row r="11" spans="1:8" x14ac:dyDescent="0.25">
      <c r="A11" s="1"/>
      <c r="B11" s="1"/>
      <c r="C11" s="1"/>
      <c r="D11" s="1"/>
      <c r="E11" s="1"/>
      <c r="F11" s="1"/>
      <c r="G11" s="1"/>
      <c r="H11" s="1"/>
    </row>
    <row r="12" spans="1:8" x14ac:dyDescent="0.25">
      <c r="A12" s="1"/>
      <c r="B12" s="1"/>
      <c r="C12" s="1"/>
      <c r="D12" s="1"/>
      <c r="E12" s="1"/>
      <c r="F12" s="1"/>
      <c r="G12" s="1"/>
      <c r="H12" s="1"/>
    </row>
    <row r="13" spans="1:8" x14ac:dyDescent="0.25">
      <c r="A13" s="1"/>
      <c r="B13" s="1"/>
      <c r="C13" s="1"/>
      <c r="D13" s="1"/>
      <c r="E13" s="1"/>
      <c r="F13" s="1"/>
      <c r="G13" s="1"/>
      <c r="H13" s="1"/>
    </row>
    <row r="14" spans="1:8" x14ac:dyDescent="0.25">
      <c r="A14" s="1"/>
      <c r="B14" s="1"/>
      <c r="C14" s="1"/>
      <c r="D14" s="1"/>
      <c r="E14" s="1"/>
      <c r="F14" s="1"/>
      <c r="G14" s="1"/>
      <c r="H14" s="1"/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  <row r="19" spans="1:8" x14ac:dyDescent="0.25">
      <c r="A19" s="1"/>
      <c r="B19" s="1"/>
      <c r="C19" s="1"/>
      <c r="D19" s="1"/>
      <c r="E19" s="1"/>
      <c r="F19" s="1"/>
      <c r="G19" s="1"/>
      <c r="H19" s="1"/>
    </row>
    <row r="20" spans="1:8" x14ac:dyDescent="0.25">
      <c r="A20" s="1"/>
      <c r="B20" s="1"/>
      <c r="C20" s="1"/>
      <c r="D20" s="1"/>
      <c r="E20" s="1"/>
      <c r="F20" s="1"/>
      <c r="G20" s="1"/>
      <c r="H20" s="1"/>
    </row>
    <row r="21" spans="1:8" x14ac:dyDescent="0.25">
      <c r="A21" s="1"/>
      <c r="B21" s="1"/>
      <c r="C21" s="1"/>
      <c r="D21" s="1"/>
      <c r="E21" s="1"/>
      <c r="F21" s="1"/>
      <c r="G21" s="1"/>
      <c r="H21" s="1"/>
    </row>
    <row r="22" spans="1:8" x14ac:dyDescent="0.25">
      <c r="A22" s="1"/>
      <c r="B22" s="1"/>
      <c r="C22" s="1"/>
      <c r="D22" s="1"/>
      <c r="E22" s="1"/>
      <c r="F22" s="1"/>
      <c r="G22" s="1"/>
      <c r="H22" s="1"/>
    </row>
    <row r="23" spans="1:8" x14ac:dyDescent="0.25">
      <c r="A23" s="1"/>
      <c r="B23" s="1"/>
      <c r="C23" s="1"/>
      <c r="D23" s="1"/>
      <c r="E23" s="1"/>
      <c r="F23" s="1"/>
      <c r="G23" s="1"/>
      <c r="H23" s="1"/>
    </row>
    <row r="24" spans="1:8" x14ac:dyDescent="0.25">
      <c r="A24" s="1"/>
      <c r="B24" s="1"/>
      <c r="C24" s="1"/>
      <c r="D24" s="1"/>
      <c r="E24" s="1"/>
      <c r="F24" s="1"/>
      <c r="G24" s="1"/>
      <c r="H24" s="1"/>
    </row>
    <row r="25" spans="1:8" x14ac:dyDescent="0.25">
      <c r="A25" s="1"/>
      <c r="B25" s="1"/>
      <c r="C25" s="1"/>
      <c r="D25" s="1"/>
      <c r="E25" s="1"/>
      <c r="F25" s="1"/>
      <c r="G25" s="1"/>
      <c r="H25" s="1"/>
    </row>
    <row r="26" spans="1:8" x14ac:dyDescent="0.25">
      <c r="A26" s="1"/>
      <c r="B26" s="1"/>
      <c r="C26" s="1"/>
      <c r="D26" s="1"/>
      <c r="E26" s="1"/>
      <c r="F26" s="1"/>
      <c r="G26" s="1"/>
      <c r="H26" s="1"/>
    </row>
    <row r="27" spans="1:8" x14ac:dyDescent="0.25">
      <c r="A27" s="1"/>
      <c r="B27" s="1"/>
      <c r="C27" s="1"/>
      <c r="D27" s="1"/>
      <c r="E27" s="1"/>
      <c r="F27" s="1"/>
      <c r="G27" s="1"/>
      <c r="H27" s="1"/>
    </row>
    <row r="28" spans="1:8" x14ac:dyDescent="0.25">
      <c r="A28" s="1"/>
      <c r="B28" s="1"/>
      <c r="C28" s="1"/>
      <c r="D28" s="1"/>
      <c r="E28" s="1"/>
      <c r="F28" s="1"/>
      <c r="G28" s="1"/>
      <c r="H28" s="1"/>
    </row>
    <row r="29" spans="1:8" x14ac:dyDescent="0.25">
      <c r="A29" s="1"/>
      <c r="B29" s="1"/>
      <c r="C29" s="1"/>
      <c r="D29" s="1"/>
      <c r="E29" s="1"/>
      <c r="F29" s="1"/>
      <c r="G29" s="1"/>
      <c r="H29" s="1"/>
    </row>
    <row r="30" spans="1:8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1"/>
      <c r="C31" s="1"/>
      <c r="D31" s="1"/>
      <c r="E31" s="1"/>
      <c r="F31" s="1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x14ac:dyDescent="0.25">
      <c r="A33" s="1"/>
      <c r="B33" s="1"/>
      <c r="C33" s="1"/>
      <c r="D33" s="1"/>
      <c r="E33" s="1"/>
      <c r="F33" s="1"/>
      <c r="G33" s="1"/>
      <c r="H33" s="1"/>
    </row>
    <row r="34" spans="1:8" x14ac:dyDescent="0.25">
      <c r="A34" s="1"/>
      <c r="B34" s="1"/>
      <c r="C34" s="1"/>
      <c r="D34" s="1"/>
      <c r="E34" s="1"/>
      <c r="F34" s="1"/>
      <c r="G34" s="1"/>
      <c r="H34" s="1"/>
    </row>
    <row r="35" spans="1:8" x14ac:dyDescent="0.25">
      <c r="A35" s="1"/>
      <c r="B35" s="1"/>
      <c r="C35" s="1"/>
      <c r="D35" s="1"/>
      <c r="E35" s="1"/>
      <c r="F35" s="1"/>
      <c r="G35" s="1"/>
      <c r="H35" s="1"/>
    </row>
    <row r="36" spans="1:8" x14ac:dyDescent="0.25">
      <c r="A36" s="1"/>
      <c r="B36" s="1"/>
      <c r="C36" s="1"/>
      <c r="D36" s="1"/>
      <c r="E36" s="1"/>
      <c r="F36" s="1"/>
      <c r="G36" s="1"/>
      <c r="H36" s="1"/>
    </row>
    <row r="37" spans="1:8" x14ac:dyDescent="0.25">
      <c r="A37" s="1"/>
      <c r="B37" s="1"/>
      <c r="C37" s="1"/>
      <c r="D37" s="1"/>
      <c r="E37" s="1"/>
      <c r="F37" s="1"/>
      <c r="G37" s="1"/>
      <c r="H37" s="1"/>
    </row>
    <row r="38" spans="1:8" x14ac:dyDescent="0.25">
      <c r="A38" s="1"/>
      <c r="B38" s="1"/>
      <c r="C38" s="1"/>
      <c r="D38" s="1"/>
      <c r="E38" s="1"/>
      <c r="F38" s="1"/>
      <c r="G38" s="1"/>
      <c r="H38" s="1"/>
    </row>
    <row r="39" spans="1:8" x14ac:dyDescent="0.25">
      <c r="A39" s="1"/>
      <c r="B39" s="1"/>
      <c r="C39" s="1"/>
      <c r="D39" s="1"/>
      <c r="E39" s="1"/>
      <c r="F39" s="1"/>
      <c r="G39" s="1"/>
      <c r="H39" s="1"/>
    </row>
    <row r="40" spans="1:8" x14ac:dyDescent="0.25">
      <c r="A40" s="1"/>
      <c r="B40" s="1"/>
      <c r="C40" s="1"/>
      <c r="D40" s="1"/>
      <c r="E40" s="1"/>
      <c r="F40" s="1"/>
      <c r="G40" s="1"/>
      <c r="H40" s="1"/>
    </row>
    <row r="41" spans="1:8" x14ac:dyDescent="0.25">
      <c r="A41" s="1"/>
      <c r="B41" s="1"/>
      <c r="C41" s="1"/>
      <c r="D41" s="1"/>
      <c r="E41" s="1"/>
      <c r="F41" s="1"/>
      <c r="G41" s="1"/>
      <c r="H41" s="1"/>
    </row>
    <row r="42" spans="1:8" x14ac:dyDescent="0.25">
      <c r="A42" s="1"/>
      <c r="B42" s="1"/>
      <c r="C42" s="1"/>
      <c r="D42" s="1"/>
      <c r="E42" s="1"/>
      <c r="F42" s="1"/>
      <c r="G42" s="1"/>
      <c r="H42" s="1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42"/>
  <sheetViews>
    <sheetView tabSelected="1" topLeftCell="C37" workbookViewId="0">
      <selection activeCell="E39" sqref="E39"/>
    </sheetView>
  </sheetViews>
  <sheetFormatPr defaultRowHeight="15" x14ac:dyDescent="0.25"/>
  <cols>
    <col min="1" max="1" width="9.140625" style="22"/>
    <col min="2" max="2" width="7.5703125" style="22" customWidth="1"/>
    <col min="3" max="3" width="48" style="22" customWidth="1"/>
    <col min="4" max="4" width="20.42578125" style="22" customWidth="1"/>
    <col min="5" max="5" width="11.7109375" style="22" customWidth="1"/>
    <col min="6" max="6" width="11.5703125" style="22" customWidth="1"/>
    <col min="7" max="7" width="13.7109375" style="22" customWidth="1"/>
    <col min="8" max="8" width="15.85546875" style="22" customWidth="1"/>
    <col min="9" max="9" width="32.5703125" style="22" customWidth="1"/>
    <col min="10" max="16384" width="9.140625" style="22"/>
  </cols>
  <sheetData>
    <row r="2" spans="2:9" ht="15.75" x14ac:dyDescent="0.25">
      <c r="B2" s="75" t="s">
        <v>60</v>
      </c>
      <c r="C2" s="75"/>
      <c r="D2" s="75"/>
      <c r="E2" s="75"/>
      <c r="F2" s="75"/>
      <c r="G2" s="75"/>
      <c r="H2" s="75"/>
      <c r="I2" s="75"/>
    </row>
    <row r="4" spans="2:9" x14ac:dyDescent="0.25">
      <c r="B4" s="23" t="s">
        <v>49</v>
      </c>
      <c r="C4" s="22" t="s">
        <v>57</v>
      </c>
    </row>
    <row r="5" spans="2:9" ht="15.75" thickBot="1" x14ac:dyDescent="0.3">
      <c r="B5" s="23"/>
      <c r="C5" s="76" t="s">
        <v>78</v>
      </c>
      <c r="D5" s="76"/>
      <c r="E5" s="76"/>
      <c r="F5" s="76"/>
      <c r="G5" s="76"/>
      <c r="H5" s="76"/>
      <c r="I5" s="76"/>
    </row>
    <row r="6" spans="2:9" x14ac:dyDescent="0.25">
      <c r="B6" s="23" t="s">
        <v>50</v>
      </c>
      <c r="C6" s="73" t="s">
        <v>51</v>
      </c>
      <c r="D6" s="73"/>
      <c r="E6" s="73"/>
      <c r="F6" s="73"/>
      <c r="G6" s="73"/>
      <c r="H6" s="73"/>
    </row>
    <row r="7" spans="2:9" ht="15.75" thickBot="1" x14ac:dyDescent="0.3">
      <c r="C7" s="76" t="s">
        <v>79</v>
      </c>
      <c r="D7" s="76"/>
      <c r="E7" s="76"/>
      <c r="F7" s="76"/>
      <c r="G7" s="76"/>
      <c r="H7" s="76"/>
      <c r="I7" s="76"/>
    </row>
    <row r="8" spans="2:9" x14ac:dyDescent="0.25">
      <c r="B8" s="23" t="s">
        <v>53</v>
      </c>
      <c r="C8" s="74" t="s">
        <v>52</v>
      </c>
      <c r="D8" s="74"/>
      <c r="E8" s="74"/>
      <c r="F8" s="74"/>
      <c r="G8" s="74"/>
      <c r="H8" s="74"/>
    </row>
    <row r="9" spans="2:9" ht="15.75" thickBot="1" x14ac:dyDescent="0.3">
      <c r="B9" s="23"/>
      <c r="C9" s="76" t="s">
        <v>80</v>
      </c>
      <c r="D9" s="76"/>
      <c r="E9" s="76"/>
      <c r="F9" s="76"/>
      <c r="G9" s="76"/>
      <c r="H9" s="76"/>
      <c r="I9" s="76"/>
    </row>
    <row r="10" spans="2:9" x14ac:dyDescent="0.25">
      <c r="B10" s="23" t="s">
        <v>56</v>
      </c>
      <c r="C10" s="22" t="s">
        <v>55</v>
      </c>
    </row>
    <row r="11" spans="2:9" ht="15.75" thickBot="1" x14ac:dyDescent="0.3">
      <c r="B11" s="23"/>
      <c r="C11" s="76" t="s">
        <v>81</v>
      </c>
      <c r="D11" s="76"/>
      <c r="E11" s="76"/>
      <c r="F11" s="76"/>
      <c r="G11" s="76"/>
      <c r="H11" s="76"/>
      <c r="I11" s="76"/>
    </row>
    <row r="12" spans="2:9" x14ac:dyDescent="0.25">
      <c r="B12" s="23" t="s">
        <v>58</v>
      </c>
      <c r="C12" s="22" t="s">
        <v>59</v>
      </c>
    </row>
    <row r="13" spans="2:9" ht="15.75" thickBot="1" x14ac:dyDescent="0.3">
      <c r="B13" s="23"/>
      <c r="C13" s="72" t="s">
        <v>82</v>
      </c>
      <c r="D13" s="72"/>
      <c r="E13" s="72"/>
      <c r="F13" s="72"/>
      <c r="G13" s="72"/>
      <c r="H13" s="72"/>
      <c r="I13" s="72"/>
    </row>
    <row r="14" spans="2:9" ht="15.75" thickBot="1" x14ac:dyDescent="0.3"/>
    <row r="15" spans="2:9" ht="75.75" thickBot="1" x14ac:dyDescent="0.3">
      <c r="B15" s="24" t="s">
        <v>1</v>
      </c>
      <c r="C15" s="25" t="s">
        <v>0</v>
      </c>
      <c r="D15" s="25" t="s">
        <v>2</v>
      </c>
      <c r="E15" s="25" t="s">
        <v>3</v>
      </c>
      <c r="F15" s="25" t="s">
        <v>4</v>
      </c>
      <c r="G15" s="25" t="s">
        <v>5</v>
      </c>
      <c r="H15" s="25" t="s">
        <v>6</v>
      </c>
      <c r="I15" s="26" t="s">
        <v>67</v>
      </c>
    </row>
    <row r="16" spans="2:9" ht="15.75" thickBot="1" x14ac:dyDescent="0.3">
      <c r="B16" s="27">
        <v>1</v>
      </c>
      <c r="C16" s="28">
        <v>2</v>
      </c>
      <c r="D16" s="28">
        <v>3</v>
      </c>
      <c r="E16" s="28">
        <v>4</v>
      </c>
      <c r="F16" s="28">
        <v>5</v>
      </c>
      <c r="G16" s="28">
        <v>6</v>
      </c>
      <c r="H16" s="28">
        <v>7</v>
      </c>
      <c r="I16" s="29">
        <v>8</v>
      </c>
    </row>
    <row r="17" spans="2:9" x14ac:dyDescent="0.25">
      <c r="B17" s="66" t="s">
        <v>76</v>
      </c>
      <c r="C17" s="67"/>
      <c r="D17" s="67"/>
      <c r="E17" s="68"/>
      <c r="F17" s="30"/>
      <c r="G17" s="16">
        <f>IF(G18=1,G18+G19+G20,0)</f>
        <v>1.5</v>
      </c>
      <c r="H17" s="16">
        <f>H18+H19+H20</f>
        <v>15</v>
      </c>
      <c r="I17" s="31"/>
    </row>
    <row r="18" spans="2:9" ht="60" x14ac:dyDescent="0.25">
      <c r="B18" s="32" t="s">
        <v>7</v>
      </c>
      <c r="C18" s="33" t="s">
        <v>8</v>
      </c>
      <c r="D18" s="34" t="s">
        <v>9</v>
      </c>
      <c r="E18" s="11">
        <v>1</v>
      </c>
      <c r="F18" s="4">
        <v>1</v>
      </c>
      <c r="G18" s="4">
        <f>IF(E18=1,E18*F18,0)</f>
        <v>1</v>
      </c>
      <c r="H18" s="4">
        <v>1</v>
      </c>
      <c r="I18" s="20" t="s">
        <v>83</v>
      </c>
    </row>
    <row r="19" spans="2:9" ht="60" x14ac:dyDescent="0.25">
      <c r="B19" s="32" t="s">
        <v>10</v>
      </c>
      <c r="C19" s="35" t="s">
        <v>11</v>
      </c>
      <c r="D19" s="34" t="s">
        <v>9</v>
      </c>
      <c r="E19" s="11">
        <v>0</v>
      </c>
      <c r="F19" s="4">
        <v>0.5</v>
      </c>
      <c r="G19" s="4">
        <f>IF(E19=1,E19*F19,0)</f>
        <v>0</v>
      </c>
      <c r="H19" s="4">
        <v>0.5</v>
      </c>
      <c r="I19" s="20" t="s">
        <v>68</v>
      </c>
    </row>
    <row r="20" spans="2:9" ht="30" x14ac:dyDescent="0.25">
      <c r="B20" s="32" t="s">
        <v>12</v>
      </c>
      <c r="C20" s="33" t="s">
        <v>77</v>
      </c>
      <c r="D20" s="5"/>
      <c r="E20" s="5"/>
      <c r="F20" s="5"/>
      <c r="G20" s="6">
        <f>MIN(SUM(G21:G22),$H20)</f>
        <v>0.5</v>
      </c>
      <c r="H20" s="6">
        <f>SUM(H21:H22)</f>
        <v>13.5</v>
      </c>
      <c r="I20" s="36"/>
    </row>
    <row r="21" spans="2:9" x14ac:dyDescent="0.25">
      <c r="B21" s="37" t="s">
        <v>13</v>
      </c>
      <c r="C21" s="38" t="s">
        <v>15</v>
      </c>
      <c r="D21" s="34" t="s">
        <v>17</v>
      </c>
      <c r="E21" s="11">
        <v>1</v>
      </c>
      <c r="F21" s="4">
        <v>0.5</v>
      </c>
      <c r="G21" s="4">
        <f>MIN(E21*F21,$H21)</f>
        <v>0.5</v>
      </c>
      <c r="H21" s="4">
        <f>7*F21</f>
        <v>3.5</v>
      </c>
      <c r="I21" s="39"/>
    </row>
    <row r="22" spans="2:9" ht="15.75" thickBot="1" x14ac:dyDescent="0.3">
      <c r="B22" s="40" t="s">
        <v>14</v>
      </c>
      <c r="C22" s="41" t="s">
        <v>16</v>
      </c>
      <c r="D22" s="42" t="s">
        <v>17</v>
      </c>
      <c r="E22" s="12">
        <v>0</v>
      </c>
      <c r="F22" s="8">
        <v>5</v>
      </c>
      <c r="G22" s="8">
        <f>MIN(E22*F22,$H22)</f>
        <v>0</v>
      </c>
      <c r="H22" s="8">
        <f>2*F22</f>
        <v>10</v>
      </c>
      <c r="I22" s="43"/>
    </row>
    <row r="23" spans="2:9" ht="15" customHeight="1" x14ac:dyDescent="0.25">
      <c r="B23" s="69" t="s">
        <v>18</v>
      </c>
      <c r="C23" s="70"/>
      <c r="D23" s="70"/>
      <c r="E23" s="71"/>
      <c r="F23" s="44"/>
      <c r="G23" s="7">
        <f>MIN(SUM(G24:G25)+G29,$H23)</f>
        <v>20</v>
      </c>
      <c r="H23" s="7">
        <f>H24+H25+H29</f>
        <v>30</v>
      </c>
      <c r="I23" s="45"/>
    </row>
    <row r="24" spans="2:9" ht="30" x14ac:dyDescent="0.25">
      <c r="B24" s="32" t="s">
        <v>19</v>
      </c>
      <c r="C24" s="35" t="s">
        <v>21</v>
      </c>
      <c r="D24" s="46" t="s">
        <v>20</v>
      </c>
      <c r="E24" s="11">
        <v>4</v>
      </c>
      <c r="F24" s="4">
        <v>1</v>
      </c>
      <c r="G24" s="4">
        <f>MIN(E24*F24,$H24)</f>
        <v>4</v>
      </c>
      <c r="H24" s="4">
        <v>5</v>
      </c>
      <c r="I24" s="36"/>
    </row>
    <row r="25" spans="2:9" ht="30" x14ac:dyDescent="0.25">
      <c r="B25" s="32" t="s">
        <v>22</v>
      </c>
      <c r="C25" s="35" t="s">
        <v>25</v>
      </c>
      <c r="D25" s="5"/>
      <c r="E25" s="5"/>
      <c r="F25" s="5"/>
      <c r="G25" s="6">
        <f>G26+G27+G28</f>
        <v>16</v>
      </c>
      <c r="H25" s="6">
        <f>H26+H27+H28</f>
        <v>20</v>
      </c>
      <c r="I25" s="36"/>
    </row>
    <row r="26" spans="2:9" ht="45" x14ac:dyDescent="0.25">
      <c r="B26" s="37" t="s">
        <v>23</v>
      </c>
      <c r="C26" s="47" t="s">
        <v>27</v>
      </c>
      <c r="D26" s="34" t="s">
        <v>9</v>
      </c>
      <c r="E26" s="11">
        <v>1</v>
      </c>
      <c r="F26" s="4">
        <v>10</v>
      </c>
      <c r="G26" s="4">
        <f>IF(E26=1,E26*F26,0)</f>
        <v>10</v>
      </c>
      <c r="H26" s="4">
        <v>10</v>
      </c>
      <c r="I26" s="39"/>
    </row>
    <row r="27" spans="2:9" x14ac:dyDescent="0.25">
      <c r="B27" s="37" t="s">
        <v>24</v>
      </c>
      <c r="C27" s="38" t="s">
        <v>26</v>
      </c>
      <c r="D27" s="34" t="s">
        <v>9</v>
      </c>
      <c r="E27" s="11">
        <v>1</v>
      </c>
      <c r="F27" s="4">
        <v>5</v>
      </c>
      <c r="G27" s="4">
        <f>IF(E27=1,E27*F27,0)</f>
        <v>5</v>
      </c>
      <c r="H27" s="4">
        <v>5</v>
      </c>
      <c r="I27" s="39"/>
    </row>
    <row r="28" spans="2:9" ht="30" x14ac:dyDescent="0.25">
      <c r="B28" s="37" t="s">
        <v>41</v>
      </c>
      <c r="C28" s="47" t="s">
        <v>42</v>
      </c>
      <c r="D28" s="34" t="s">
        <v>17</v>
      </c>
      <c r="E28" s="11">
        <v>2</v>
      </c>
      <c r="F28" s="4">
        <v>0.5</v>
      </c>
      <c r="G28" s="4">
        <f>IF(E27=1,MIN(E28*F28,$H28),0)</f>
        <v>1</v>
      </c>
      <c r="H28" s="4">
        <v>5</v>
      </c>
      <c r="I28" s="39"/>
    </row>
    <row r="29" spans="2:9" ht="45.75" thickBot="1" x14ac:dyDescent="0.3">
      <c r="B29" s="48" t="s">
        <v>29</v>
      </c>
      <c r="C29" s="49" t="s">
        <v>30</v>
      </c>
      <c r="D29" s="42" t="s">
        <v>9</v>
      </c>
      <c r="E29" s="12">
        <v>0</v>
      </c>
      <c r="F29" s="8">
        <v>5</v>
      </c>
      <c r="G29" s="8">
        <f>IF(E29=1,E29*F29,0)</f>
        <v>0</v>
      </c>
      <c r="H29" s="8">
        <v>5</v>
      </c>
      <c r="I29" s="43"/>
    </row>
    <row r="30" spans="2:9" ht="15" customHeight="1" x14ac:dyDescent="0.25">
      <c r="B30" s="69" t="s">
        <v>28</v>
      </c>
      <c r="C30" s="70"/>
      <c r="D30" s="70"/>
      <c r="E30" s="71"/>
      <c r="F30" s="50"/>
      <c r="G30" s="9">
        <f>G31+G32+G35</f>
        <v>11</v>
      </c>
      <c r="H30" s="9">
        <f>H31+H32+H35</f>
        <v>30</v>
      </c>
      <c r="I30" s="45"/>
    </row>
    <row r="31" spans="2:9" ht="90" x14ac:dyDescent="0.25">
      <c r="B31" s="51" t="s">
        <v>31</v>
      </c>
      <c r="C31" s="52" t="s">
        <v>32</v>
      </c>
      <c r="D31" s="34" t="s">
        <v>9</v>
      </c>
      <c r="E31" s="11">
        <v>1</v>
      </c>
      <c r="F31" s="4">
        <v>5</v>
      </c>
      <c r="G31" s="4">
        <f>IF(E31=1,E31*F31,0)</f>
        <v>5</v>
      </c>
      <c r="H31" s="4">
        <v>5</v>
      </c>
      <c r="I31" s="20" t="s">
        <v>84</v>
      </c>
    </row>
    <row r="32" spans="2:9" ht="60" x14ac:dyDescent="0.25">
      <c r="B32" s="32" t="s">
        <v>35</v>
      </c>
      <c r="C32" s="52" t="s">
        <v>33</v>
      </c>
      <c r="D32" s="5"/>
      <c r="E32" s="5"/>
      <c r="F32" s="5"/>
      <c r="G32" s="6">
        <f>SUM(G33:G34)</f>
        <v>6</v>
      </c>
      <c r="H32" s="6">
        <f>SUM(H33:H34)</f>
        <v>20</v>
      </c>
      <c r="I32" s="36"/>
    </row>
    <row r="33" spans="2:9" ht="90" x14ac:dyDescent="0.25">
      <c r="B33" s="32" t="s">
        <v>36</v>
      </c>
      <c r="C33" s="52" t="s">
        <v>34</v>
      </c>
      <c r="D33" s="34" t="s">
        <v>40</v>
      </c>
      <c r="E33" s="11">
        <v>1</v>
      </c>
      <c r="F33" s="4">
        <v>1</v>
      </c>
      <c r="G33" s="4">
        <f>MIN(E33*F33,$H33)</f>
        <v>1</v>
      </c>
      <c r="H33" s="4">
        <v>5</v>
      </c>
      <c r="I33" s="15" t="s">
        <v>84</v>
      </c>
    </row>
    <row r="34" spans="2:9" ht="90" x14ac:dyDescent="0.25">
      <c r="B34" s="32" t="s">
        <v>37</v>
      </c>
      <c r="C34" s="52" t="s">
        <v>71</v>
      </c>
      <c r="D34" s="34" t="s">
        <v>40</v>
      </c>
      <c r="E34" s="11">
        <v>1</v>
      </c>
      <c r="F34" s="4">
        <v>5</v>
      </c>
      <c r="G34" s="4">
        <f>MIN(E34*F34,$H34)</f>
        <v>5</v>
      </c>
      <c r="H34" s="4">
        <v>15</v>
      </c>
      <c r="I34" s="20" t="s">
        <v>84</v>
      </c>
    </row>
    <row r="35" spans="2:9" ht="90.75" thickBot="1" x14ac:dyDescent="0.3">
      <c r="B35" s="53" t="s">
        <v>39</v>
      </c>
      <c r="C35" s="54" t="s">
        <v>38</v>
      </c>
      <c r="D35" s="42" t="s">
        <v>9</v>
      </c>
      <c r="E35" s="12"/>
      <c r="F35" s="8">
        <v>5</v>
      </c>
      <c r="G35" s="8">
        <f>IF(E35=1,E35*F35,0)</f>
        <v>0</v>
      </c>
      <c r="H35" s="8">
        <v>5</v>
      </c>
      <c r="I35" s="21" t="s">
        <v>84</v>
      </c>
    </row>
    <row r="36" spans="2:9" ht="15" customHeight="1" x14ac:dyDescent="0.25">
      <c r="B36" s="69" t="s">
        <v>44</v>
      </c>
      <c r="C36" s="70"/>
      <c r="D36" s="70"/>
      <c r="E36" s="71"/>
      <c r="F36" s="44"/>
      <c r="G36" s="9">
        <f>G37+G38+G39+G40</f>
        <v>5</v>
      </c>
      <c r="H36" s="9">
        <f>SUM(H37:H40)</f>
        <v>25</v>
      </c>
      <c r="I36" s="45"/>
    </row>
    <row r="37" spans="2:9" ht="45" x14ac:dyDescent="0.25">
      <c r="B37" s="51" t="s">
        <v>45</v>
      </c>
      <c r="C37" s="52" t="s">
        <v>70</v>
      </c>
      <c r="D37" s="55" t="s">
        <v>9</v>
      </c>
      <c r="E37" s="11">
        <v>0</v>
      </c>
      <c r="F37" s="4">
        <v>5</v>
      </c>
      <c r="G37" s="4">
        <f>IF(E37=1,E37*F37,0)</f>
        <v>0</v>
      </c>
      <c r="H37" s="4">
        <v>5</v>
      </c>
      <c r="I37" s="14"/>
    </row>
    <row r="38" spans="2:9" ht="60" x14ac:dyDescent="0.25">
      <c r="B38" s="51" t="s">
        <v>46</v>
      </c>
      <c r="C38" s="52" t="s">
        <v>69</v>
      </c>
      <c r="D38" s="55" t="s">
        <v>9</v>
      </c>
      <c r="E38" s="11">
        <v>0</v>
      </c>
      <c r="F38" s="4">
        <v>10</v>
      </c>
      <c r="G38" s="4">
        <f>IF(E38=1,E38*F38,0)</f>
        <v>0</v>
      </c>
      <c r="H38" s="4">
        <v>10</v>
      </c>
      <c r="I38" s="14"/>
    </row>
    <row r="39" spans="2:9" ht="75" x14ac:dyDescent="0.25">
      <c r="B39" s="56" t="s">
        <v>47</v>
      </c>
      <c r="C39" s="57" t="s">
        <v>73</v>
      </c>
      <c r="D39" s="55" t="s">
        <v>9</v>
      </c>
      <c r="E39" s="17">
        <v>0</v>
      </c>
      <c r="F39" s="18">
        <v>5</v>
      </c>
      <c r="G39" s="4">
        <f>IF(E39=1,E39*F39,0)</f>
        <v>0</v>
      </c>
      <c r="H39" s="18">
        <v>5</v>
      </c>
      <c r="I39" s="15" t="s">
        <v>74</v>
      </c>
    </row>
    <row r="40" spans="2:9" ht="75.75" thickBot="1" x14ac:dyDescent="0.3">
      <c r="B40" s="58" t="s">
        <v>72</v>
      </c>
      <c r="C40" s="59" t="s">
        <v>43</v>
      </c>
      <c r="D40" s="60" t="s">
        <v>9</v>
      </c>
      <c r="E40" s="12">
        <v>1</v>
      </c>
      <c r="F40" s="8">
        <v>5</v>
      </c>
      <c r="G40" s="8">
        <f>IF(E40=1,E40*F40,0)</f>
        <v>5</v>
      </c>
      <c r="H40" s="8">
        <v>5</v>
      </c>
      <c r="I40" s="19" t="s">
        <v>85</v>
      </c>
    </row>
    <row r="41" spans="2:9" ht="15.75" thickBot="1" x14ac:dyDescent="0.3">
      <c r="B41" s="61"/>
      <c r="C41" s="61"/>
      <c r="D41" s="61"/>
      <c r="E41" s="61"/>
      <c r="F41" s="61"/>
      <c r="G41" s="61"/>
      <c r="H41" s="61"/>
    </row>
    <row r="42" spans="2:9" ht="15.75" thickBot="1" x14ac:dyDescent="0.3">
      <c r="B42" s="63" t="s">
        <v>48</v>
      </c>
      <c r="C42" s="64"/>
      <c r="D42" s="64"/>
      <c r="E42" s="64"/>
      <c r="F42" s="65"/>
      <c r="G42" s="3">
        <f>IF(G18=1,MIN(G17+G23+G30+G36,$H$42),0)</f>
        <v>37.5</v>
      </c>
      <c r="H42" s="10">
        <f>H17+H23+H30+H36</f>
        <v>100</v>
      </c>
    </row>
  </sheetData>
  <sheetProtection algorithmName="SHA-512" hashValue="1tPn215zvMTnwzhSb3eU/VUnqPehyhzD846dVqTIlWtto0iApx3qGbVWkipyernoHsH0r5C1AYCnpdcFVRJHPg==" saltValue="AGvp2Egm1N6hoO5w4ydasg==" spinCount="100000" sheet="1" formatCells="0" formatColumns="0" formatRows="0" insertColumns="0" insertRows="0" insertHyperlinks="0" deleteColumns="0" deleteRows="0" selectLockedCells="1"/>
  <mergeCells count="13">
    <mergeCell ref="C13:I13"/>
    <mergeCell ref="C6:H6"/>
    <mergeCell ref="C8:H8"/>
    <mergeCell ref="B2:I2"/>
    <mergeCell ref="C5:I5"/>
    <mergeCell ref="C7:I7"/>
    <mergeCell ref="C9:I9"/>
    <mergeCell ref="C11:I11"/>
    <mergeCell ref="B42:F42"/>
    <mergeCell ref="B17:E17"/>
    <mergeCell ref="B23:E23"/>
    <mergeCell ref="B30:E30"/>
    <mergeCell ref="B36:E36"/>
  </mergeCells>
  <pageMargins left="0.31496062992125984" right="0.11811023622047245" top="0.35433070866141736" bottom="0.15748031496062992" header="0.31496062992125984" footer="0.31496062992125984"/>
  <pageSetup paperSize="9" scale="8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Сводный лист</vt:lpstr>
      <vt:lpstr>Оценочный лист</vt:lpstr>
    </vt:vector>
  </TitlesOfParts>
  <Company>РАНХиГС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Чесноков Михаил Александрович</dc:creator>
  <cp:lastModifiedBy>админ</cp:lastModifiedBy>
  <cp:lastPrinted>2018-12-27T13:25:07Z</cp:lastPrinted>
  <dcterms:created xsi:type="dcterms:W3CDTF">2018-12-18T14:48:01Z</dcterms:created>
  <dcterms:modified xsi:type="dcterms:W3CDTF">2021-04-23T15:17:26Z</dcterms:modified>
</cp:coreProperties>
</file>